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khinine\Documents\Мой экватор\Благотворительный фонд\Пакет документов для Сечиной М.В\"/>
    </mc:Choice>
  </mc:AlternateContent>
  <bookViews>
    <workbookView xWindow="0" yWindow="0" windowWidth="21600" windowHeight="9210"/>
  </bookViews>
  <sheets>
    <sheet name="поступления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1" i="1"/>
  <c r="D12" i="1"/>
  <c r="D13" i="1"/>
  <c r="D14" i="1"/>
  <c r="D15" i="1"/>
  <c r="D23" i="1"/>
  <c r="D27" i="1"/>
  <c r="D28" i="1"/>
  <c r="D31" i="1"/>
  <c r="D33" i="1"/>
  <c r="D34" i="1"/>
  <c r="D35" i="1"/>
  <c r="D16" i="1"/>
  <c r="D29" i="1"/>
  <c r="D32" i="1"/>
  <c r="B27" i="1"/>
</calcChain>
</file>

<file path=xl/sharedStrings.xml><?xml version="1.0" encoding="utf-8"?>
<sst xmlns="http://schemas.openxmlformats.org/spreadsheetml/2006/main" count="68" uniqueCount="52">
  <si>
    <t>ОТЧЕТ О ПОЛУЧЕННЫХ СРЕДСТВАХ БФ "МОЙ ЭКВАТОР" В ХОДЕ ПРОВЕДЕНИЯ</t>
  </si>
  <si>
    <t>СОВМЕСТНЫХ МЕРОПРИЯТИЙ С ФКСР 02.09.17г. И 09.12.2017г.</t>
  </si>
  <si>
    <t>Мероприятие 2.09 "Дом Пашкова"</t>
  </si>
  <si>
    <t>Контрагент</t>
  </si>
  <si>
    <t>Сумма в $</t>
  </si>
  <si>
    <t>Курс ЦБ</t>
  </si>
  <si>
    <t>Сумма в Рублях</t>
  </si>
  <si>
    <t>Дата обмена_факт</t>
  </si>
  <si>
    <t>Статус</t>
  </si>
  <si>
    <t>Приобретатель</t>
  </si>
  <si>
    <t>Лот №1 Коллекция платков "Времена Года" и МК с Инессой Меркуловой</t>
  </si>
  <si>
    <t xml:space="preserve">Поступило на р/сч </t>
  </si>
  <si>
    <t>г-н Хархаров</t>
  </si>
  <si>
    <t>Лот №2. Фотография "Объект №2"</t>
  </si>
  <si>
    <t>наличные, внесено на р/с</t>
  </si>
  <si>
    <t>г-н Касимов</t>
  </si>
  <si>
    <t xml:space="preserve">Лот №3  Сертификат на эксклюзивный закрытый шопинг в бутике Versace </t>
  </si>
  <si>
    <t>г-жа Сечина</t>
  </si>
  <si>
    <t xml:space="preserve"> Лот №4 подвеска Tenzo, Лот №6 выходые Radisson Blue, повторная перепродажа часов Longines</t>
  </si>
  <si>
    <t>г-жа Ротенберг</t>
  </si>
  <si>
    <t>Лот №5 Тур по библиотеке</t>
  </si>
  <si>
    <t>на р/с, 50% - в библиотеку</t>
  </si>
  <si>
    <t>г-н Клеман</t>
  </si>
  <si>
    <t xml:space="preserve">Лот №7 Ужин во время Longines Paris Eiffel Jumping 2018 +Часы Longines Conquest Jumping </t>
  </si>
  <si>
    <t>не оплачено. Плательщик не смог провести платеж ввиду того, что банковская система Катара требует оплату исключительно по IBAN и наличие кода SWIFT для них не играет роли. Было принято решение произвести оплату от лица посольсвта Катара в России, связалась с представителем, обменялась контактами, на текущий момент вопрос пока "на паузе" без дополнительных комментариев.</t>
  </si>
  <si>
    <t>г-н Hamad Al-Attiyah. Катарская федерация.</t>
  </si>
  <si>
    <t>Выствленные повторно на аукцион часы Longines</t>
  </si>
  <si>
    <t>г-н Атакуев</t>
  </si>
  <si>
    <t>ВСЕГО</t>
  </si>
  <si>
    <t>Поступило на р/сч</t>
  </si>
  <si>
    <t>Не оплачено</t>
  </si>
  <si>
    <t>Мероприятие НОВОГОДНИЙ GALOP GALA 9.12 Метрополь</t>
  </si>
  <si>
    <t>Сумма в Валюте</t>
  </si>
  <si>
    <t>Лот №1 статуэта Лошадь Апполона от дома Baccarat и поездка Аллы Вебер в Волгоградский Кардиоцентр с визитом к детям</t>
  </si>
  <si>
    <t>оплачено по карте</t>
  </si>
  <si>
    <t>г-н Туганов</t>
  </si>
  <si>
    <t>Лот №2 выходные в спа-отеле la Villa Plyos</t>
  </si>
  <si>
    <t>поступило на р/с</t>
  </si>
  <si>
    <t>г-н Болховитинов</t>
  </si>
  <si>
    <t>Лот №3 3 литографии Далинианские лошади</t>
  </si>
  <si>
    <t>г-н Васадзе</t>
  </si>
  <si>
    <t>Лот №4 ювелирное украшение (серьги) от ювелирного дома Avakian</t>
  </si>
  <si>
    <t>не оплачено. Счет был направлен, никаких комментраиев о причине неоплаты счета не поступало.</t>
  </si>
  <si>
    <t>Лот №5 набор вина от Виноторговой компании Palais Royal</t>
  </si>
  <si>
    <t>г-н Анарбаев. Узбекистанская ФКС</t>
  </si>
  <si>
    <t>Лот №6 полет в Катар</t>
  </si>
  <si>
    <t>оплачено нал</t>
  </si>
  <si>
    <t>г-н Рейман</t>
  </si>
  <si>
    <t xml:space="preserve">ОБЩИЕ ПОСТУПЛЕНИЯ НА Р/С </t>
  </si>
  <si>
    <t>К выплате Библиотеке</t>
  </si>
  <si>
    <t>Оплаченные счета ВОККЦ</t>
  </si>
  <si>
    <t>Остаток от собранных средств после оплаты счета по договору с библиотекой и ВОККЦ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</si>
</sst>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₽&quot;;\-#,##0\ &quot;₽&quot;"/>
    <numFmt numFmtId="7" formatCode="#,##0.00\ &quot;₽&quot;;\-#,##0.00\ &quot;₽&quot;"/>
    <numFmt numFmtId="44" formatCode="_-* #,##0.00\ &quot;₽&quot;_-;\-* #,##0.00\ &quot;₽&quot;_-;_-* &quot;-&quot;??\ &quot;₽&quot;_-;_-@_-"/>
    <numFmt numFmtId="164" formatCode="[$$-409]#,##0_ ;\-[$$-409]#,##0\ 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5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5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5" fontId="1" fillId="3" borderId="1" xfId="0" applyNumberFormat="1" applyFont="1" applyFill="1" applyBorder="1"/>
    <xf numFmtId="0" fontId="0" fillId="3" borderId="1" xfId="0" applyFill="1" applyBorder="1"/>
    <xf numFmtId="5" fontId="1" fillId="4" borderId="1" xfId="0" applyNumberFormat="1" applyFont="1" applyFill="1" applyBorder="1"/>
    <xf numFmtId="0" fontId="0" fillId="4" borderId="1" xfId="0" applyFill="1" applyBorder="1"/>
    <xf numFmtId="5" fontId="2" fillId="5" borderId="1" xfId="0" applyNumberFormat="1" applyFont="1" applyFill="1" applyBorder="1"/>
    <xf numFmtId="0" fontId="0" fillId="5" borderId="1" xfId="0" applyFill="1" applyBorder="1"/>
    <xf numFmtId="0" fontId="2" fillId="0" borderId="0" xfId="0" applyFont="1" applyFill="1" applyBorder="1" applyAlignment="1">
      <alignment horizontal="left" wrapText="1"/>
    </xf>
    <xf numFmtId="5" fontId="2" fillId="0" borderId="0" xfId="0" applyNumberFormat="1" applyFont="1" applyFill="1" applyBorder="1"/>
    <xf numFmtId="0" fontId="0" fillId="0" borderId="0" xfId="0" applyFill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2" xfId="0" applyBorder="1"/>
    <xf numFmtId="5" fontId="0" fillId="0" borderId="2" xfId="0" applyNumberFormat="1" applyBorder="1"/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5" fontId="5" fillId="0" borderId="2" xfId="0" applyNumberFormat="1" applyFont="1" applyBorder="1"/>
    <xf numFmtId="14" fontId="5" fillId="0" borderId="2" xfId="0" applyNumberFormat="1" applyFont="1" applyBorder="1"/>
    <xf numFmtId="0" fontId="6" fillId="0" borderId="2" xfId="0" applyFont="1" applyBorder="1" applyAlignment="1">
      <alignment wrapText="1"/>
    </xf>
    <xf numFmtId="164" fontId="4" fillId="0" borderId="2" xfId="0" applyNumberFormat="1" applyFont="1" applyBorder="1"/>
    <xf numFmtId="0" fontId="4" fillId="0" borderId="2" xfId="0" applyFont="1" applyBorder="1"/>
    <xf numFmtId="5" fontId="4" fillId="0" borderId="2" xfId="0" applyNumberFormat="1" applyFont="1" applyBorder="1"/>
    <xf numFmtId="14" fontId="4" fillId="0" borderId="2" xfId="0" applyNumberFormat="1" applyFont="1" applyBorder="1"/>
    <xf numFmtId="14" fontId="4" fillId="0" borderId="2" xfId="0" applyNumberFormat="1" applyFont="1" applyBorder="1" applyAlignment="1">
      <alignment wrapText="1"/>
    </xf>
    <xf numFmtId="14" fontId="5" fillId="0" borderId="2" xfId="0" applyNumberFormat="1" applyFont="1" applyFill="1" applyBorder="1"/>
    <xf numFmtId="14" fontId="5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/>
    <xf numFmtId="0" fontId="1" fillId="0" borderId="2" xfId="0" applyFont="1" applyBorder="1"/>
    <xf numFmtId="5" fontId="1" fillId="0" borderId="2" xfId="0" applyNumberFormat="1" applyFont="1" applyBorder="1"/>
    <xf numFmtId="14" fontId="1" fillId="0" borderId="2" xfId="0" applyNumberFormat="1" applyFont="1" applyBorder="1"/>
    <xf numFmtId="0" fontId="1" fillId="4" borderId="2" xfId="0" applyFont="1" applyFill="1" applyBorder="1" applyAlignment="1">
      <alignment wrapText="1"/>
    </xf>
    <xf numFmtId="164" fontId="1" fillId="4" borderId="2" xfId="0" applyNumberFormat="1" applyFont="1" applyFill="1" applyBorder="1"/>
    <xf numFmtId="0" fontId="1" fillId="4" borderId="2" xfId="0" applyFont="1" applyFill="1" applyBorder="1"/>
    <xf numFmtId="5" fontId="1" fillId="4" borderId="2" xfId="0" applyNumberFormat="1" applyFont="1" applyFill="1" applyBorder="1"/>
    <xf numFmtId="14" fontId="1" fillId="4" borderId="2" xfId="0" applyNumberFormat="1" applyFont="1" applyFill="1" applyBorder="1"/>
    <xf numFmtId="0" fontId="1" fillId="5" borderId="2" xfId="0" applyFont="1" applyFill="1" applyBorder="1" applyAlignment="1">
      <alignment wrapText="1"/>
    </xf>
    <xf numFmtId="164" fontId="1" fillId="5" borderId="2" xfId="0" applyNumberFormat="1" applyFont="1" applyFill="1" applyBorder="1"/>
    <xf numFmtId="0" fontId="1" fillId="5" borderId="2" xfId="0" applyFont="1" applyFill="1" applyBorder="1"/>
    <xf numFmtId="5" fontId="1" fillId="5" borderId="2" xfId="0" applyNumberFormat="1" applyFont="1" applyFill="1" applyBorder="1"/>
    <xf numFmtId="14" fontId="1" fillId="5" borderId="2" xfId="0" applyNumberFormat="1" applyFont="1" applyFill="1" applyBorder="1"/>
    <xf numFmtId="0" fontId="1" fillId="4" borderId="0" xfId="0" applyFont="1" applyFill="1"/>
    <xf numFmtId="5" fontId="1" fillId="4" borderId="0" xfId="0" applyNumberFormat="1" applyFont="1" applyFill="1"/>
    <xf numFmtId="0" fontId="1" fillId="5" borderId="0" xfId="0" applyFont="1" applyFill="1"/>
    <xf numFmtId="0" fontId="0" fillId="5" borderId="0" xfId="0" applyFill="1"/>
    <xf numFmtId="5" fontId="1" fillId="5" borderId="0" xfId="0" applyNumberFormat="1" applyFont="1" applyFill="1"/>
    <xf numFmtId="5" fontId="1" fillId="0" borderId="0" xfId="0" applyNumberFormat="1" applyFont="1"/>
    <xf numFmtId="0" fontId="1" fillId="6" borderId="0" xfId="0" applyFont="1" applyFill="1"/>
    <xf numFmtId="44" fontId="1" fillId="6" borderId="0" xfId="0" applyNumberFormat="1" applyFont="1" applyFill="1"/>
    <xf numFmtId="0" fontId="1" fillId="0" borderId="0" xfId="0" applyFont="1" applyAlignment="1">
      <alignment wrapText="1"/>
    </xf>
    <xf numFmtId="7" fontId="1" fillId="0" borderId="0" xfId="0" applyNumberFormat="1" applyFont="1"/>
    <xf numFmtId="14" fontId="0" fillId="0" borderId="2" xfId="0" applyNumberFormat="1" applyFill="1" applyBorder="1"/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romova/Desktop/&#1084;&#1086;&#1081;%20&#1069;&#1082;&#1074;&#1072;&#1090;&#1086;&#1088;/&#1074;&#1086;&#1089;&#1089;&#1090;&#1072;&#1085;&#1086;&#1074;&#1083;&#1077;&#1085;&#1080;&#1077;/&#1084;&#1086;&#1081;%20&#1101;&#1082;&#1074;&#1072;&#1090;&#1086;&#1088;/&#1042;&#1086;&#1083;&#1075;&#1086;&#1075;&#1088;&#1072;&#1076;&#1089;&#1082;&#1080;&#1081;%20&#1082;&#1072;&#1088;&#1076;&#1080;&#1086;&#1094;&#1077;&#1085;&#1090;&#1088;/&#1086;&#1090;&#1095;&#1077;&#1090;%20&#1086;%20&#1076;&#1077;&#1103;&#1090;&#1077;&#1083;&#1100;&#1085;&#1086;&#1089;&#1090;&#1080;%20&#1060;&#1086;&#1085;&#1076;&#1072;%202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я"/>
      <sheetName val="дети"/>
    </sheetNames>
    <sheetDataSet>
      <sheetData sheetId="0" refreshError="1"/>
      <sheetData sheetId="1">
        <row r="75">
          <cell r="F75">
            <v>6455606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tabSelected="1" zoomScale="90" zoomScaleNormal="90" workbookViewId="0">
      <selection activeCell="B2" sqref="B2"/>
    </sheetView>
  </sheetViews>
  <sheetFormatPr defaultRowHeight="14.5" x14ac:dyDescent="0.35"/>
  <cols>
    <col min="1" max="1" width="35.54296875" customWidth="1"/>
    <col min="2" max="2" width="11" customWidth="1"/>
    <col min="3" max="3" width="13.26953125" customWidth="1"/>
    <col min="4" max="4" width="17.54296875" customWidth="1"/>
    <col min="5" max="5" width="18.54296875" customWidth="1"/>
    <col min="6" max="6" width="51.453125" customWidth="1"/>
    <col min="7" max="7" width="24.54296875" customWidth="1"/>
  </cols>
  <sheetData>
    <row r="2" spans="1:7" x14ac:dyDescent="0.35">
      <c r="B2" s="1" t="s">
        <v>0</v>
      </c>
    </row>
    <row r="3" spans="1:7" x14ac:dyDescent="0.35">
      <c r="B3" s="2" t="s">
        <v>1</v>
      </c>
    </row>
    <row r="5" spans="1:7" ht="15.5" x14ac:dyDescent="0.35">
      <c r="A5" s="3" t="s">
        <v>2</v>
      </c>
      <c r="B5" s="4"/>
      <c r="C5" s="4"/>
      <c r="D5" s="4"/>
      <c r="E5" s="4"/>
      <c r="F5" s="4"/>
      <c r="G5" s="4"/>
    </row>
    <row r="6" spans="1:7" ht="20.25" customHeight="1" x14ac:dyDescent="0.35">
      <c r="A6" s="5" t="s">
        <v>3</v>
      </c>
      <c r="B6" s="5" t="s">
        <v>4</v>
      </c>
      <c r="C6" s="6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7" ht="31.5" customHeight="1" x14ac:dyDescent="0.35">
      <c r="A7" s="7" t="s">
        <v>10</v>
      </c>
      <c r="B7" s="8">
        <v>7000</v>
      </c>
      <c r="C7" s="7">
        <v>58.05</v>
      </c>
      <c r="D7" s="9">
        <v>406350</v>
      </c>
      <c r="E7" s="10">
        <v>42985</v>
      </c>
      <c r="F7" s="10" t="s">
        <v>11</v>
      </c>
      <c r="G7" s="10" t="s">
        <v>12</v>
      </c>
    </row>
    <row r="8" spans="1:7" ht="21" customHeight="1" x14ac:dyDescent="0.35">
      <c r="A8" s="7" t="s">
        <v>13</v>
      </c>
      <c r="B8" s="8">
        <v>17000</v>
      </c>
      <c r="C8" s="7">
        <v>58.05</v>
      </c>
      <c r="D8" s="9">
        <f>B8*C8</f>
        <v>986850</v>
      </c>
      <c r="E8" s="10">
        <v>42982</v>
      </c>
      <c r="F8" s="10" t="s">
        <v>14</v>
      </c>
      <c r="G8" s="10" t="s">
        <v>15</v>
      </c>
    </row>
    <row r="9" spans="1:7" ht="30" customHeight="1" x14ac:dyDescent="0.35">
      <c r="A9" s="7" t="s">
        <v>16</v>
      </c>
      <c r="B9" s="8">
        <v>2200</v>
      </c>
      <c r="C9" s="7">
        <v>58.05</v>
      </c>
      <c r="D9" s="9">
        <f>C9*B9</f>
        <v>127710</v>
      </c>
      <c r="E9" s="10">
        <v>43031</v>
      </c>
      <c r="F9" s="10" t="s">
        <v>11</v>
      </c>
      <c r="G9" s="10" t="s">
        <v>17</v>
      </c>
    </row>
    <row r="10" spans="1:7" ht="43.5" x14ac:dyDescent="0.35">
      <c r="A10" s="7" t="s">
        <v>18</v>
      </c>
      <c r="B10" s="8">
        <v>11300</v>
      </c>
      <c r="C10" s="7">
        <v>58.05</v>
      </c>
      <c r="D10" s="9">
        <v>656029.41</v>
      </c>
      <c r="E10" s="10">
        <v>42983</v>
      </c>
      <c r="F10" s="10" t="s">
        <v>11</v>
      </c>
      <c r="G10" s="10" t="s">
        <v>19</v>
      </c>
    </row>
    <row r="11" spans="1:7" ht="19.5" customHeight="1" x14ac:dyDescent="0.35">
      <c r="A11" s="7" t="s">
        <v>20</v>
      </c>
      <c r="B11" s="8">
        <v>10000</v>
      </c>
      <c r="C11" s="7">
        <v>58.05</v>
      </c>
      <c r="D11" s="9">
        <f>C11*B11</f>
        <v>580500</v>
      </c>
      <c r="E11" s="10">
        <v>43032</v>
      </c>
      <c r="F11" s="10" t="s">
        <v>21</v>
      </c>
      <c r="G11" s="10" t="s">
        <v>22</v>
      </c>
    </row>
    <row r="12" spans="1:7" ht="116" x14ac:dyDescent="0.35">
      <c r="A12" s="11" t="s">
        <v>23</v>
      </c>
      <c r="B12" s="12">
        <v>20000</v>
      </c>
      <c r="C12" s="11">
        <v>58.05</v>
      </c>
      <c r="D12" s="13">
        <f>C12*B12</f>
        <v>1161000</v>
      </c>
      <c r="E12" s="14"/>
      <c r="F12" s="14" t="s">
        <v>24</v>
      </c>
      <c r="G12" s="14" t="s">
        <v>25</v>
      </c>
    </row>
    <row r="13" spans="1:7" ht="29" x14ac:dyDescent="0.35">
      <c r="A13" s="7" t="s">
        <v>26</v>
      </c>
      <c r="B13" s="8">
        <v>12000</v>
      </c>
      <c r="C13" s="7">
        <v>58.05</v>
      </c>
      <c r="D13" s="9">
        <f t="shared" ref="D13" si="0">C13*B13</f>
        <v>696600</v>
      </c>
      <c r="E13" s="10">
        <v>43031</v>
      </c>
      <c r="F13" s="10" t="s">
        <v>11</v>
      </c>
      <c r="G13" s="10" t="s">
        <v>27</v>
      </c>
    </row>
    <row r="14" spans="1:7" x14ac:dyDescent="0.35">
      <c r="A14" s="68" t="s">
        <v>28</v>
      </c>
      <c r="B14" s="68"/>
      <c r="C14" s="68"/>
      <c r="D14" s="15">
        <f>SUM(D8:D13)</f>
        <v>4208689.41</v>
      </c>
      <c r="E14" s="16"/>
      <c r="F14" s="16"/>
      <c r="G14" s="16"/>
    </row>
    <row r="15" spans="1:7" x14ac:dyDescent="0.35">
      <c r="A15" s="69" t="s">
        <v>29</v>
      </c>
      <c r="B15" s="69"/>
      <c r="C15" s="69"/>
      <c r="D15" s="17">
        <f>D14-D12</f>
        <v>3047689.41</v>
      </c>
      <c r="E15" s="18"/>
      <c r="F15" s="18"/>
      <c r="G15" s="18"/>
    </row>
    <row r="16" spans="1:7" x14ac:dyDescent="0.35">
      <c r="A16" s="70" t="s">
        <v>30</v>
      </c>
      <c r="B16" s="70"/>
      <c r="C16" s="70"/>
      <c r="D16" s="19">
        <f>D12</f>
        <v>1161000</v>
      </c>
      <c r="E16" s="20"/>
      <c r="F16" s="20"/>
      <c r="G16" s="20"/>
    </row>
    <row r="17" spans="1:7" x14ac:dyDescent="0.35">
      <c r="A17" s="21"/>
      <c r="B17" s="21"/>
      <c r="C17" s="21"/>
      <c r="D17" s="22"/>
      <c r="E17" s="23"/>
      <c r="F17" s="23"/>
      <c r="G17" s="23"/>
    </row>
    <row r="18" spans="1:7" x14ac:dyDescent="0.35">
      <c r="A18" s="21"/>
      <c r="B18" s="21"/>
      <c r="C18" s="21"/>
      <c r="D18" s="22"/>
      <c r="E18" s="23"/>
      <c r="F18" s="23"/>
      <c r="G18" s="23"/>
    </row>
    <row r="19" spans="1:7" ht="15.5" x14ac:dyDescent="0.35">
      <c r="A19" s="3" t="s">
        <v>31</v>
      </c>
      <c r="B19" s="4"/>
      <c r="C19" s="4"/>
      <c r="D19" s="4"/>
      <c r="E19" s="4"/>
      <c r="F19" s="4"/>
      <c r="G19" s="4"/>
    </row>
    <row r="20" spans="1:7" ht="29" x14ac:dyDescent="0.35">
      <c r="A20" s="24" t="s">
        <v>3</v>
      </c>
      <c r="B20" s="24" t="s">
        <v>32</v>
      </c>
      <c r="C20" s="25" t="s">
        <v>5</v>
      </c>
      <c r="D20" s="24" t="s">
        <v>6</v>
      </c>
      <c r="E20" s="24" t="s">
        <v>7</v>
      </c>
      <c r="F20" s="24" t="s">
        <v>8</v>
      </c>
      <c r="G20" s="24" t="s">
        <v>8</v>
      </c>
    </row>
    <row r="21" spans="1:7" ht="58" x14ac:dyDescent="0.35">
      <c r="A21" s="26" t="s">
        <v>33</v>
      </c>
      <c r="B21" s="27"/>
      <c r="C21" s="28"/>
      <c r="D21" s="29">
        <v>500000</v>
      </c>
      <c r="E21" s="30">
        <v>43078</v>
      </c>
      <c r="F21" s="31" t="s">
        <v>34</v>
      </c>
      <c r="G21" s="31" t="s">
        <v>35</v>
      </c>
    </row>
    <row r="22" spans="1:7" ht="29" x14ac:dyDescent="0.35">
      <c r="A22" s="26" t="s">
        <v>36</v>
      </c>
      <c r="B22" s="27"/>
      <c r="C22" s="28"/>
      <c r="D22" s="32">
        <v>750000</v>
      </c>
      <c r="E22" s="30">
        <v>43091</v>
      </c>
      <c r="F22" s="33" t="s">
        <v>37</v>
      </c>
      <c r="G22" s="33" t="s">
        <v>38</v>
      </c>
    </row>
    <row r="23" spans="1:7" ht="29" x14ac:dyDescent="0.35">
      <c r="A23" s="26" t="s">
        <v>39</v>
      </c>
      <c r="B23" s="27">
        <v>12662.5</v>
      </c>
      <c r="C23" s="28">
        <v>58.7</v>
      </c>
      <c r="D23" s="29">
        <f>B23*C23</f>
        <v>743288.75</v>
      </c>
      <c r="E23" s="67">
        <v>43087</v>
      </c>
      <c r="F23" s="30" t="s">
        <v>37</v>
      </c>
      <c r="G23" s="30" t="s">
        <v>40</v>
      </c>
    </row>
    <row r="24" spans="1:7" ht="28.5" customHeight="1" x14ac:dyDescent="0.35">
      <c r="A24" s="34" t="s">
        <v>41</v>
      </c>
      <c r="B24" s="35"/>
      <c r="C24" s="36"/>
      <c r="D24" s="37">
        <v>1500000</v>
      </c>
      <c r="E24" s="38"/>
      <c r="F24" s="39" t="s">
        <v>42</v>
      </c>
      <c r="G24" s="38" t="s">
        <v>27</v>
      </c>
    </row>
    <row r="25" spans="1:7" ht="29" x14ac:dyDescent="0.35">
      <c r="A25" s="26" t="s">
        <v>43</v>
      </c>
      <c r="B25" s="27"/>
      <c r="C25" s="28"/>
      <c r="D25" s="32">
        <v>1300000</v>
      </c>
      <c r="E25" s="40">
        <v>43159</v>
      </c>
      <c r="F25" s="33" t="s">
        <v>37</v>
      </c>
      <c r="G25" s="41" t="s">
        <v>44</v>
      </c>
    </row>
    <row r="26" spans="1:7" x14ac:dyDescent="0.35">
      <c r="A26" s="26" t="s">
        <v>45</v>
      </c>
      <c r="B26" s="27"/>
      <c r="C26" s="28"/>
      <c r="D26" s="29">
        <v>2000000</v>
      </c>
      <c r="E26" s="30">
        <v>43083</v>
      </c>
      <c r="F26" s="31" t="s">
        <v>46</v>
      </c>
      <c r="G26" s="31" t="s">
        <v>47</v>
      </c>
    </row>
    <row r="27" spans="1:7" x14ac:dyDescent="0.35">
      <c r="A27" s="42" t="s">
        <v>28</v>
      </c>
      <c r="B27" s="43">
        <f>SUM(B21:B26)</f>
        <v>12662.5</v>
      </c>
      <c r="C27" s="44"/>
      <c r="D27" s="45">
        <f>SUM(D21:D26)</f>
        <v>6793288.75</v>
      </c>
      <c r="E27" s="46"/>
      <c r="F27" s="46"/>
      <c r="G27" s="46"/>
    </row>
    <row r="28" spans="1:7" x14ac:dyDescent="0.35">
      <c r="A28" s="47" t="s">
        <v>29</v>
      </c>
      <c r="B28" s="48"/>
      <c r="C28" s="49"/>
      <c r="D28" s="50">
        <f>D27-D24</f>
        <v>5293288.75</v>
      </c>
      <c r="E28" s="51"/>
      <c r="F28" s="51"/>
      <c r="G28" s="51"/>
    </row>
    <row r="29" spans="1:7" x14ac:dyDescent="0.35">
      <c r="A29" s="52" t="s">
        <v>30</v>
      </c>
      <c r="B29" s="53"/>
      <c r="C29" s="54"/>
      <c r="D29" s="55">
        <f>D27-D28</f>
        <v>1500000</v>
      </c>
      <c r="E29" s="56"/>
      <c r="F29" s="56"/>
      <c r="G29" s="56"/>
    </row>
    <row r="31" spans="1:7" x14ac:dyDescent="0.35">
      <c r="A31" s="57" t="s">
        <v>48</v>
      </c>
      <c r="B31" s="57"/>
      <c r="C31" s="57"/>
      <c r="D31" s="58">
        <f>D15+D28</f>
        <v>8340978.1600000001</v>
      </c>
    </row>
    <row r="32" spans="1:7" x14ac:dyDescent="0.35">
      <c r="A32" s="59" t="s">
        <v>30</v>
      </c>
      <c r="B32" s="60"/>
      <c r="C32" s="60"/>
      <c r="D32" s="61">
        <f>D16+D29</f>
        <v>2661000</v>
      </c>
    </row>
    <row r="33" spans="1:4" x14ac:dyDescent="0.35">
      <c r="A33" s="2" t="s">
        <v>49</v>
      </c>
      <c r="B33" s="2"/>
      <c r="C33" s="2"/>
      <c r="D33" s="62">
        <f>D11/2</f>
        <v>290250</v>
      </c>
    </row>
    <row r="34" spans="1:4" x14ac:dyDescent="0.35">
      <c r="A34" s="63" t="s">
        <v>50</v>
      </c>
      <c r="B34" s="63"/>
      <c r="C34" s="63"/>
      <c r="D34" s="64">
        <f>[1]дети!F75</f>
        <v>6455606</v>
      </c>
    </row>
    <row r="35" spans="1:4" ht="43.5" x14ac:dyDescent="0.35">
      <c r="A35" s="65" t="s">
        <v>51</v>
      </c>
      <c r="B35" s="2"/>
      <c r="C35" s="2"/>
      <c r="D35" s="66">
        <f>D31-D33-D34</f>
        <v>1595122.1600000001</v>
      </c>
    </row>
    <row r="36" spans="1:4" x14ac:dyDescent="0.35">
      <c r="A36" s="2"/>
      <c r="B36" s="2"/>
      <c r="C36" s="2"/>
      <c r="D36" s="66"/>
    </row>
    <row r="38" spans="1:4" x14ac:dyDescent="0.35">
      <c r="A38" s="2"/>
      <c r="D38" s="2"/>
    </row>
  </sheetData>
  <mergeCells count="3">
    <mergeCell ref="A14:C14"/>
    <mergeCell ref="A15:C15"/>
    <mergeCell ref="A16:C16"/>
  </mergeCell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поступления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Громова Мария Сергеевна</dc:creator>
  <cp:lastModifiedBy>Сухинин Андрей Владимирович</cp:lastModifiedBy>
  <dcterms:created xsi:type="dcterms:W3CDTF">2018-04-02T02:30:57Z</dcterms:created>
  <dcterms:modified xsi:type="dcterms:W3CDTF">2018-04-02T11:25:43Z</dcterms:modified>
</cp:coreProperties>
</file>